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300" windowHeight="14190" activeTab="0"/>
  </bookViews>
  <sheets>
    <sheet name="Cover" sheetId="1" r:id="rId1"/>
    <sheet name="Conditional Statements Intro" sheetId="2" r:id="rId2"/>
  </sheets>
  <externalReferences>
    <externalReference r:id="rId5"/>
  </externalReferences>
  <definedNames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_xlnm.Print_Area" localSheetId="1">'Conditional Statements Intro'!$B$2:$Q$29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Short._.Print." localSheetId="0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</definedNames>
  <calcPr fullCalcOnLoad="1"/>
</workbook>
</file>

<file path=xl/comments2.xml><?xml version="1.0" encoding="utf-8"?>
<comments xmlns="http://schemas.openxmlformats.org/spreadsheetml/2006/main">
  <authors>
    <author>Bruce Kirsch</author>
  </authors>
  <commentList>
    <comment ref="B23" authorId="0">
      <text>
        <r>
          <rPr>
            <b/>
            <sz val="14"/>
            <rFont val="Tahoma"/>
            <family val="2"/>
          </rPr>
          <t>Construction Month</t>
        </r>
        <r>
          <rPr>
            <sz val="14"/>
            <rFont val="Tahoma"/>
            <family val="2"/>
          </rPr>
          <t xml:space="preserve">
= IF(Current Month &gt; Construction End month #, "-", IF(Current Month&gt;= # of months of Pre-Construction+1, IF (Current Month = # of months of Pre-Construction,1, Last Month's Construction month #+1),0)</t>
        </r>
      </text>
    </comment>
  </commentList>
</comments>
</file>

<file path=xl/sharedStrings.xml><?xml version="1.0" encoding="utf-8"?>
<sst xmlns="http://schemas.openxmlformats.org/spreadsheetml/2006/main" count="32" uniqueCount="31">
  <si>
    <t>Using Conditional Statements to Allocate Values Over Time</t>
  </si>
  <si>
    <t>Set up a timeline "Control Panel".</t>
  </si>
  <si>
    <t>Event/Milestone/Activity Duration</t>
  </si>
  <si>
    <t>Value</t>
  </si>
  <si>
    <t>Month #</t>
  </si>
  <si>
    <t>Project Start Date</t>
  </si>
  <si>
    <t>Pre-Construction (months)</t>
  </si>
  <si>
    <t>Construction Start</t>
  </si>
  <si>
    <t>Construction Duration (months)</t>
  </si>
  <si>
    <t>First C of O Received &amp; First Unit Rent Commencement</t>
  </si>
  <si>
    <t>Construction End &amp; Final C of O Received</t>
  </si>
  <si>
    <r>
      <rPr>
        <u val="single"/>
        <sz val="14"/>
        <rFont val="Garamond"/>
        <family val="1"/>
      </rPr>
      <t>Post-Construction</t>
    </r>
    <r>
      <rPr>
        <sz val="14"/>
        <rFont val="Garamond"/>
        <family val="1"/>
      </rPr>
      <t xml:space="preserve"> Leasing Duration (months) / Last Unit Leased</t>
    </r>
  </si>
  <si>
    <t>/</t>
  </si>
  <si>
    <t>Check on Units Leased</t>
  </si>
  <si>
    <t>Number of Units to Lease</t>
  </si>
  <si>
    <t>Number of Months of Leasing</t>
  </si>
  <si>
    <t>Units Leased per Month</t>
  </si>
  <si>
    <t>Retail Tenant Improvement Payment</t>
  </si>
  <si>
    <t>Disposition (Sale) of Apartments, Parking and Retail</t>
  </si>
  <si>
    <t>Retail Tenant Rent Commencement</t>
  </si>
  <si>
    <t>Calendar Month</t>
  </si>
  <si>
    <t>Construction Month #</t>
  </si>
  <si>
    <t>Construction Status (1=Pre, 2=Construction, 3=Post)</t>
  </si>
  <si>
    <t>Calendar Year</t>
  </si>
  <si>
    <t>Example</t>
  </si>
  <si>
    <t>Total</t>
  </si>
  <si>
    <t>Development Fee (paid only during Construction)</t>
  </si>
  <si>
    <t>Real Estate Financial Modeling</t>
  </si>
  <si>
    <t xml:space="preserve">  </t>
  </si>
  <si>
    <t>Copyright © 2009 Real Estate Financial Modeling, LLC.  All rights reserved.</t>
  </si>
  <si>
    <t>Conditional Statements Introduction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</si>
</sst>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#,##0.0_);\(#,##0.0\);#,##0.0_);@_)"/>
    <numFmt numFmtId="167" formatCode="&quot;$&quot;_(#,##0.00_);&quot;$&quot;\(#,##0.00\);&quot;$&quot;_(0.00_);@_)"/>
    <numFmt numFmtId="168" formatCode="#,##0_)\x;\(#,##0\)\x;0_)\x;@_)_x"/>
    <numFmt numFmtId="169" formatCode="0.0%"/>
    <numFmt numFmtId="170" formatCode="0.00_);[Red]\(0.00\)"/>
  </numFmts>
  <fonts count="59">
    <font>
      <sz val="10"/>
      <name val="Arial"/>
      <family val="2"/>
    </font>
    <font>
      <sz val="14"/>
      <color indexed="8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4"/>
      <color indexed="17"/>
      <name val="Garamond"/>
      <family val="2"/>
    </font>
    <font>
      <sz val="14"/>
      <color indexed="20"/>
      <name val="Garamond"/>
      <family val="2"/>
    </font>
    <font>
      <sz val="14"/>
      <color indexed="60"/>
      <name val="Garamond"/>
      <family val="2"/>
    </font>
    <font>
      <sz val="14"/>
      <color indexed="62"/>
      <name val="Garamond"/>
      <family val="2"/>
    </font>
    <font>
      <b/>
      <sz val="14"/>
      <color indexed="63"/>
      <name val="Garamond"/>
      <family val="2"/>
    </font>
    <font>
      <b/>
      <sz val="14"/>
      <color indexed="52"/>
      <name val="Garamond"/>
      <family val="2"/>
    </font>
    <font>
      <sz val="14"/>
      <color indexed="52"/>
      <name val="Garamond"/>
      <family val="2"/>
    </font>
    <font>
      <b/>
      <sz val="14"/>
      <color indexed="9"/>
      <name val="Garamond"/>
      <family val="2"/>
    </font>
    <font>
      <sz val="14"/>
      <color indexed="10"/>
      <name val="Garamond"/>
      <family val="2"/>
    </font>
    <font>
      <i/>
      <sz val="14"/>
      <color indexed="23"/>
      <name val="Garamond"/>
      <family val="2"/>
    </font>
    <font>
      <b/>
      <sz val="14"/>
      <color indexed="8"/>
      <name val="Garamond"/>
      <family val="2"/>
    </font>
    <font>
      <sz val="14"/>
      <color indexed="9"/>
      <name val="Garamond"/>
      <family val="2"/>
    </font>
    <font>
      <i/>
      <sz val="18"/>
      <name val="Garamond"/>
      <family val="1"/>
    </font>
    <font>
      <sz val="14"/>
      <name val="Garamond"/>
      <family val="1"/>
    </font>
    <font>
      <b/>
      <sz val="14"/>
      <color indexed="12"/>
      <name val="Garamond"/>
      <family val="1"/>
    </font>
    <font>
      <u val="single"/>
      <sz val="14"/>
      <name val="Garamond"/>
      <family val="1"/>
    </font>
    <font>
      <b/>
      <sz val="14"/>
      <name val="Garamond"/>
      <family val="1"/>
    </font>
    <font>
      <i/>
      <sz val="14"/>
      <name val="Garamond"/>
      <family val="1"/>
    </font>
    <font>
      <b/>
      <u val="single"/>
      <sz val="14"/>
      <name val="Garamond"/>
      <family val="1"/>
    </font>
    <font>
      <sz val="18"/>
      <name val="Garamond"/>
      <family val="1"/>
    </font>
    <font>
      <b/>
      <sz val="14"/>
      <name val="Tahoma"/>
      <family val="2"/>
    </font>
    <font>
      <sz val="14"/>
      <name val="Tahoma"/>
      <family val="2"/>
    </font>
    <font>
      <sz val="12"/>
      <name val="Helv"/>
      <family val="0"/>
    </font>
    <font>
      <sz val="12"/>
      <color indexed="9"/>
      <name val="Helv"/>
      <family val="0"/>
    </font>
    <font>
      <u val="single"/>
      <sz val="10"/>
      <color indexed="12"/>
      <name val="Arial"/>
      <family val="2"/>
    </font>
    <font>
      <sz val="12"/>
      <color indexed="13"/>
      <name val="Helv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indexed="17"/>
      <name val="Helv"/>
      <family val="0"/>
    </font>
    <font>
      <i/>
      <sz val="22"/>
      <name val="Garamond"/>
      <family val="1"/>
    </font>
    <font>
      <sz val="16"/>
      <name val="Garamond"/>
      <family val="1"/>
    </font>
    <font>
      <i/>
      <sz val="14"/>
      <color indexed="8"/>
      <name val="Garamond"/>
      <family val="1"/>
    </font>
    <font>
      <sz val="8"/>
      <name val="Garamond"/>
      <family val="1"/>
    </font>
    <font>
      <sz val="14"/>
      <color theme="1"/>
      <name val="Garamond"/>
      <family val="2"/>
    </font>
    <font>
      <sz val="14"/>
      <color theme="0"/>
      <name val="Garamond"/>
      <family val="2"/>
    </font>
    <font>
      <sz val="14"/>
      <color rgb="FF9C0006"/>
      <name val="Garamond"/>
      <family val="2"/>
    </font>
    <font>
      <b/>
      <sz val="14"/>
      <color rgb="FFFA7D00"/>
      <name val="Garamond"/>
      <family val="2"/>
    </font>
    <font>
      <b/>
      <sz val="14"/>
      <color theme="0"/>
      <name val="Garamond"/>
      <family val="2"/>
    </font>
    <font>
      <i/>
      <sz val="14"/>
      <color rgb="FF7F7F7F"/>
      <name val="Garamond"/>
      <family val="2"/>
    </font>
    <font>
      <sz val="14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4"/>
      <color rgb="FF3F3F76"/>
      <name val="Garamond"/>
      <family val="2"/>
    </font>
    <font>
      <sz val="14"/>
      <color rgb="FFFA7D00"/>
      <name val="Garamond"/>
      <family val="2"/>
    </font>
    <font>
      <sz val="14"/>
      <color rgb="FF9C6500"/>
      <name val="Garamond"/>
      <family val="2"/>
    </font>
    <font>
      <sz val="11"/>
      <color theme="1"/>
      <name val="Calibri"/>
      <family val="2"/>
    </font>
    <font>
      <b/>
      <sz val="14"/>
      <color rgb="FF3F3F3F"/>
      <name val="Garamond"/>
      <family val="2"/>
    </font>
    <font>
      <b/>
      <sz val="18"/>
      <color theme="3"/>
      <name val="Cambria"/>
      <family val="2"/>
    </font>
    <font>
      <b/>
      <sz val="14"/>
      <color theme="1"/>
      <name val="Garamond"/>
      <family val="2"/>
    </font>
    <font>
      <sz val="14"/>
      <color rgb="FFFF0000"/>
      <name val="Garamond"/>
      <family val="2"/>
    </font>
    <font>
      <b/>
      <sz val="14"/>
      <color rgb="FF0000FF"/>
      <name val="Garamond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5" fontId="28" fillId="0" borderId="3" applyFont="0" applyFill="0" applyBorder="0" applyProtection="0">
      <alignment horizontal="center"/>
    </xf>
    <xf numFmtId="0" fontId="44" fillId="0" borderId="0" applyNumberFormat="0" applyFill="0" applyBorder="0" applyAlignment="0" applyProtection="0"/>
    <xf numFmtId="38" fontId="28" fillId="0" borderId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0" fontId="29" fillId="0" borderId="0" applyFill="0" applyBorder="0" applyAlignment="0" applyProtection="0"/>
    <xf numFmtId="0" fontId="30" fillId="0" borderId="0" applyNumberFormat="0" applyFill="0" applyBorder="0" applyAlignment="0" applyProtection="0"/>
    <xf numFmtId="0" fontId="49" fillId="30" borderId="1" applyNumberFormat="0" applyAlignment="0" applyProtection="0"/>
    <xf numFmtId="37" fontId="31" fillId="0" borderId="3" applyNumberFormat="0" applyFont="0" applyFill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8" applyNumberFormat="0" applyFont="0" applyAlignment="0" applyProtection="0"/>
    <xf numFmtId="0" fontId="53" fillId="27" borderId="9" applyNumberFormat="0" applyAlignment="0" applyProtection="0"/>
    <xf numFmtId="37" fontId="34" fillId="0" borderId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14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 quotePrefix="1">
      <alignment/>
    </xf>
    <xf numFmtId="0" fontId="22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19" fillId="34" borderId="0" xfId="0" applyNumberFormat="1" applyFont="1" applyFill="1" applyBorder="1" applyAlignment="1">
      <alignment horizontal="center"/>
    </xf>
    <xf numFmtId="1" fontId="22" fillId="33" borderId="19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2" fillId="33" borderId="20" xfId="0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19" fillId="33" borderId="24" xfId="0" applyFont="1" applyFill="1" applyBorder="1" applyAlignment="1">
      <alignment/>
    </xf>
    <xf numFmtId="0" fontId="19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20" fillId="33" borderId="26" xfId="0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164" fontId="20" fillId="33" borderId="0" xfId="0" applyNumberFormat="1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left" indent="1"/>
    </xf>
    <xf numFmtId="0" fontId="23" fillId="33" borderId="0" xfId="0" applyFont="1" applyFill="1" applyAlignment="1">
      <alignment horizontal="right" indent="1"/>
    </xf>
    <xf numFmtId="165" fontId="20" fillId="33" borderId="0" xfId="0" applyNumberFormat="1" applyFont="1" applyFill="1" applyAlignment="1">
      <alignment horizontal="center" vertical="top" wrapText="1"/>
    </xf>
    <xf numFmtId="165" fontId="19" fillId="33" borderId="0" xfId="0" applyNumberFormat="1" applyFont="1" applyFill="1" applyAlignment="1">
      <alignment horizontal="center" vertical="top" wrapText="1"/>
    </xf>
    <xf numFmtId="0" fontId="24" fillId="33" borderId="0" xfId="0" applyFont="1" applyFill="1" applyAlignment="1">
      <alignment horizontal="left" indent="1"/>
    </xf>
    <xf numFmtId="165" fontId="19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0" fontId="23" fillId="34" borderId="0" xfId="0" applyFont="1" applyFill="1" applyAlignment="1">
      <alignment horizontal="right"/>
    </xf>
    <xf numFmtId="165" fontId="20" fillId="34" borderId="0" xfId="0" applyNumberFormat="1" applyFont="1" applyFill="1" applyAlignment="1">
      <alignment horizontal="center" vertical="top" wrapText="1"/>
    </xf>
    <xf numFmtId="0" fontId="19" fillId="34" borderId="0" xfId="0" applyFont="1" applyFill="1" applyAlignment="1">
      <alignment/>
    </xf>
    <xf numFmtId="165" fontId="19" fillId="34" borderId="0" xfId="0" applyNumberFormat="1" applyFont="1" applyFill="1" applyAlignment="1">
      <alignment horizontal="center" vertical="top" wrapText="1"/>
    </xf>
    <xf numFmtId="0" fontId="25" fillId="0" borderId="0" xfId="0" applyFont="1" applyAlignment="1">
      <alignment/>
    </xf>
    <xf numFmtId="0" fontId="19" fillId="33" borderId="11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35" fillId="33" borderId="1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</cellXfs>
  <cellStyles count="94">
    <cellStyle name="Normal" xfId="0"/>
    <cellStyle name="_Comma" xfId="15"/>
    <cellStyle name="_Currency" xfId="16"/>
    <cellStyle name="_Multiple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10" xfId="47"/>
    <cellStyle name="Comma 12" xfId="48"/>
    <cellStyle name="Comma 2" xfId="49"/>
    <cellStyle name="Comma 2 2" xfId="50"/>
    <cellStyle name="Comma 3" xfId="51"/>
    <cellStyle name="Currency" xfId="52"/>
    <cellStyle name="Currency [0]" xfId="53"/>
    <cellStyle name="Currency 2" xfId="54"/>
    <cellStyle name="Currency 3" xfId="55"/>
    <cellStyle name="Currency 4" xfId="56"/>
    <cellStyle name="DATE" xfId="57"/>
    <cellStyle name="Explanatory Text" xfId="58"/>
    <cellStyle name="FORMULA" xfId="59"/>
    <cellStyle name="Good" xfId="60"/>
    <cellStyle name="Heading 1" xfId="61"/>
    <cellStyle name="Heading 2" xfId="62"/>
    <cellStyle name="Heading 3" xfId="63"/>
    <cellStyle name="Heading 4" xfId="64"/>
    <cellStyle name="HIDE" xfId="65"/>
    <cellStyle name="Hyperlink 2" xfId="66"/>
    <cellStyle name="Input" xfId="67"/>
    <cellStyle name="LINK" xfId="68"/>
    <cellStyle name="Linked Cell" xfId="69"/>
    <cellStyle name="Neutral" xfId="70"/>
    <cellStyle name="Nor@„l_IRRSENS" xfId="71"/>
    <cellStyle name="Normal 10" xfId="72"/>
    <cellStyle name="Normal 11" xfId="73"/>
    <cellStyle name="Normal 2" xfId="74"/>
    <cellStyle name="Normal 2 2" xfId="75"/>
    <cellStyle name="Normal 2_Clark Comparison (2)" xfId="76"/>
    <cellStyle name="Normal 28" xfId="77"/>
    <cellStyle name="Normal 3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4 7" xfId="85"/>
    <cellStyle name="Normal 5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VERWRITE" xfId="93"/>
    <cellStyle name="Percent" xfId="94"/>
    <cellStyle name="Percent 2" xfId="95"/>
    <cellStyle name="Percent 2 2" xfId="96"/>
    <cellStyle name="Percent 3" xfId="97"/>
    <cellStyle name="Percent 4" xfId="98"/>
    <cellStyle name="Percent 4 2" xfId="99"/>
    <cellStyle name="Percent 4 3" xfId="100"/>
    <cellStyle name="Percent 4 4" xfId="101"/>
    <cellStyle name="Percent 4 5" xfId="102"/>
    <cellStyle name="Percent 4 6" xfId="103"/>
    <cellStyle name="Percent 4 7" xfId="104"/>
    <cellStyle name="Title" xfId="105"/>
    <cellStyle name="Total" xfId="106"/>
    <cellStyle name="Warning Text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8</xdr:row>
      <xdr:rowOff>28575</xdr:rowOff>
    </xdr:from>
    <xdr:to>
      <xdr:col>6</xdr:col>
      <xdr:colOff>180975</xdr:colOff>
      <xdr:row>12</xdr:row>
      <xdr:rowOff>114300</xdr:rowOff>
    </xdr:to>
    <xdr:pic>
      <xdr:nvPicPr>
        <xdr:cNvPr id="1" name="Picture 1" descr="RE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552575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N2JLJZIF\Tutorial%201%20-%20Apartment%20Building%20Development%20-%20v%205%20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rtment Module Tutorial v.5.1"/>
      <sheetName val="Rules-of-Thumb"/>
      <sheetName val="FAR, Footprint and Massing"/>
      <sheetName val="Construction Type"/>
      <sheetName val="2008 Means Data"/>
      <sheetName val="Profile, Lot and Building Info."/>
      <sheetName val="Apartment Unit and Mix Details"/>
      <sheetName val="Capital Structure 1"/>
      <sheetName val="Capital Structure 2"/>
      <sheetName val="Capital Structure 3"/>
      <sheetName val="Capital Structure 4"/>
      <sheetName val="Conditional Statements Intro"/>
      <sheetName val="Exer. 1 Solution"/>
      <sheetName val="Sources and Uses of Funds"/>
      <sheetName val="Static Proforma"/>
      <sheetName val="Economics 2010"/>
      <sheetName val="High Rise Rent Comps"/>
      <sheetName val="Construction Bell-Shaped Curve"/>
      <sheetName val="EXERCISE #2 SOLUTION"/>
      <sheetName val="Cash Flow and Returns Summary"/>
      <sheetName val="Exercise # 3 Solution"/>
      <sheetName val="Net Operating Income; Valuation"/>
      <sheetName val="Profit Sharing"/>
      <sheetName val="Waterfall #1 Graphs"/>
      <sheetName val="Waterfall #1"/>
      <sheetName val="Returns Exhibit"/>
      <sheetName val="Waterfall #2 Graphs"/>
      <sheetName val="Waterfall #2"/>
      <sheetName val="Supporting Schedules&gt;"/>
      <sheetName val="Land &amp; Acquisition Costs Sched"/>
      <sheetName val="Hard Costs Budget Sched"/>
      <sheetName val="Soft Costs Budget Sched"/>
      <sheetName val="Operating Expenses Sched"/>
      <sheetName val="Exhibits&gt;"/>
      <sheetName val="Sources and Uses Exhibit"/>
      <sheetName val="Transaction Summary Exhib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6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9.5" thickBot="1"/>
    <row r="3" spans="2:9" ht="6.75" customHeight="1">
      <c r="B3" s="9"/>
      <c r="C3" s="53"/>
      <c r="D3" s="5"/>
      <c r="E3" s="5"/>
      <c r="F3" s="5"/>
      <c r="G3" s="5"/>
      <c r="H3" s="54"/>
      <c r="I3" s="9"/>
    </row>
    <row r="4" spans="2:9" ht="28.5">
      <c r="B4" s="9"/>
      <c r="C4" s="55" t="s">
        <v>27</v>
      </c>
      <c r="D4" s="56"/>
      <c r="E4" s="56"/>
      <c r="F4" s="56"/>
      <c r="G4" s="56"/>
      <c r="H4" s="57"/>
      <c r="I4" s="58"/>
    </row>
    <row r="5" spans="2:9" ht="4.5" customHeight="1">
      <c r="B5" s="9"/>
      <c r="C5" s="7"/>
      <c r="D5" s="9"/>
      <c r="E5" s="9"/>
      <c r="F5" s="9"/>
      <c r="G5" s="9"/>
      <c r="H5" s="59"/>
      <c r="I5" s="9"/>
    </row>
    <row r="6" spans="2:9" ht="21">
      <c r="B6" s="9"/>
      <c r="C6" s="60" t="s">
        <v>30</v>
      </c>
      <c r="D6" s="61"/>
      <c r="E6" s="61"/>
      <c r="F6" s="61"/>
      <c r="G6" s="61"/>
      <c r="H6" s="62"/>
      <c r="I6" s="63"/>
    </row>
    <row r="7" spans="2:9" ht="8.25" customHeight="1" thickBot="1">
      <c r="B7" s="9"/>
      <c r="C7" s="28"/>
      <c r="D7" s="30"/>
      <c r="E7" s="30"/>
      <c r="F7" s="30"/>
      <c r="G7" s="30"/>
      <c r="H7" s="64"/>
      <c r="I7" s="9"/>
    </row>
    <row r="8" spans="2:9" ht="18.75">
      <c r="B8" s="9"/>
      <c r="C8" s="9"/>
      <c r="D8" s="9"/>
      <c r="E8" s="9"/>
      <c r="F8" s="9"/>
      <c r="G8" s="9"/>
      <c r="H8" s="9"/>
      <c r="I8" s="9"/>
    </row>
    <row r="9" spans="4:7" ht="18.75">
      <c r="D9" s="9"/>
      <c r="E9" s="9"/>
      <c r="F9" s="9"/>
      <c r="G9" s="9"/>
    </row>
    <row r="10" spans="4:7" ht="18.75">
      <c r="D10" s="9"/>
      <c r="E10" s="65"/>
      <c r="F10" s="65"/>
      <c r="G10" s="9"/>
    </row>
    <row r="11" spans="4:7" ht="18.75">
      <c r="D11" s="9"/>
      <c r="E11" s="65"/>
      <c r="F11" s="65"/>
      <c r="G11" s="9"/>
    </row>
    <row r="12" spans="4:7" ht="21" customHeight="1">
      <c r="D12" s="9"/>
      <c r="E12" s="66"/>
      <c r="F12" s="66"/>
      <c r="G12" s="9"/>
    </row>
    <row r="13" spans="3:7" ht="18.75">
      <c r="C13" s="2" t="s">
        <v>28</v>
      </c>
      <c r="D13" s="9"/>
      <c r="E13" s="9"/>
      <c r="F13" s="9"/>
      <c r="G13" s="9"/>
    </row>
    <row r="15" spans="5:6" ht="18.75">
      <c r="E15" s="67"/>
      <c r="F15" s="67"/>
    </row>
    <row r="16" spans="3:8" ht="18.75">
      <c r="C16" s="67" t="s">
        <v>29</v>
      </c>
      <c r="D16" s="67"/>
      <c r="E16" s="67"/>
      <c r="F16" s="67"/>
      <c r="G16" s="67"/>
      <c r="H16" s="67"/>
    </row>
  </sheetData>
  <sheetProtection/>
  <mergeCells count="5">
    <mergeCell ref="C4:H4"/>
    <mergeCell ref="C6:H6"/>
    <mergeCell ref="E12:F12"/>
    <mergeCell ref="E15:F15"/>
    <mergeCell ref="C16:H16"/>
  </mergeCells>
  <printOptions horizontalCentered="1" vertic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6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71.00390625" style="2" customWidth="1"/>
    <col min="3" max="3" width="12.00390625" style="2" customWidth="1"/>
    <col min="4" max="4" width="2.7109375" style="2" customWidth="1"/>
    <col min="5" max="5" width="12.28125" style="2" customWidth="1"/>
    <col min="6" max="6" width="11.28125" style="2" customWidth="1"/>
    <col min="7" max="7" width="11.57421875" style="2" customWidth="1"/>
    <col min="8" max="8" width="11.7109375" style="2" customWidth="1"/>
    <col min="9" max="12" width="11.28125" style="2" bestFit="1" customWidth="1"/>
    <col min="13" max="14" width="9.57421875" style="2" bestFit="1" customWidth="1"/>
    <col min="15" max="15" width="9.7109375" style="2" bestFit="1" customWidth="1"/>
    <col min="16" max="17" width="9.57421875" style="2" bestFit="1" customWidth="1"/>
    <col min="18" max="16384" width="9.140625" style="2" customWidth="1"/>
  </cols>
  <sheetData>
    <row r="1" ht="18.75"/>
    <row r="2" spans="2:3" ht="23.25">
      <c r="B2" s="1" t="s">
        <v>0</v>
      </c>
      <c r="C2" s="1"/>
    </row>
    <row r="3" ht="18.75"/>
    <row r="4" ht="18.75">
      <c r="B4" s="2" t="s">
        <v>1</v>
      </c>
    </row>
    <row r="5" ht="18.75"/>
    <row r="6" ht="19.5" thickBot="1"/>
    <row r="7" spans="2:5" ht="18.75">
      <c r="B7" s="3" t="s">
        <v>2</v>
      </c>
      <c r="C7" s="4" t="s">
        <v>3</v>
      </c>
      <c r="D7" s="5"/>
      <c r="E7" s="6" t="s">
        <v>4</v>
      </c>
    </row>
    <row r="8" spans="2:5" ht="24.75" customHeight="1">
      <c r="B8" s="7" t="s">
        <v>5</v>
      </c>
      <c r="C8" s="8"/>
      <c r="D8" s="9"/>
      <c r="E8" s="10">
        <v>1</v>
      </c>
    </row>
    <row r="9" spans="2:5" ht="18.75">
      <c r="B9" s="7" t="s">
        <v>6</v>
      </c>
      <c r="C9" s="11">
        <v>3</v>
      </c>
      <c r="D9" s="9"/>
      <c r="E9" s="10"/>
    </row>
    <row r="10" spans="2:5" ht="18.75">
      <c r="B10" s="7" t="s">
        <v>7</v>
      </c>
      <c r="C10" s="9"/>
      <c r="D10" s="9"/>
      <c r="E10" s="12">
        <f>E8+C9</f>
        <v>4</v>
      </c>
    </row>
    <row r="11" spans="2:5" ht="18.75">
      <c r="B11" s="7" t="s">
        <v>8</v>
      </c>
      <c r="C11" s="11">
        <v>4</v>
      </c>
      <c r="D11" s="9"/>
      <c r="E11" s="12"/>
    </row>
    <row r="12" spans="2:5" ht="18.75">
      <c r="B12" s="7" t="s">
        <v>9</v>
      </c>
      <c r="C12" s="11"/>
      <c r="D12" s="9"/>
      <c r="E12" s="12">
        <f>E10+C11-2</f>
        <v>6</v>
      </c>
    </row>
    <row r="13" spans="2:5" ht="18.75">
      <c r="B13" s="7" t="s">
        <v>10</v>
      </c>
      <c r="C13" s="13"/>
      <c r="D13" s="9"/>
      <c r="E13" s="12">
        <f>C11+E10-1</f>
        <v>7</v>
      </c>
    </row>
    <row r="14" spans="2:10" ht="18.75">
      <c r="B14" s="7" t="s">
        <v>11</v>
      </c>
      <c r="C14" s="11">
        <v>3</v>
      </c>
      <c r="D14" s="14" t="s">
        <v>12</v>
      </c>
      <c r="E14" s="12">
        <f>C14+E13</f>
        <v>10</v>
      </c>
      <c r="G14" s="15" t="s">
        <v>13</v>
      </c>
      <c r="H14" s="16"/>
      <c r="I14" s="16"/>
      <c r="J14" s="17"/>
    </row>
    <row r="15" spans="2:10" ht="18.75">
      <c r="B15" s="7" t="s">
        <v>14</v>
      </c>
      <c r="C15" s="18">
        <v>184</v>
      </c>
      <c r="D15" s="9"/>
      <c r="E15" s="12"/>
      <c r="G15" s="19">
        <f>C17*(C14+(E13-E12+1))</f>
        <v>184</v>
      </c>
      <c r="H15" s="20"/>
      <c r="I15" s="20"/>
      <c r="J15" s="21"/>
    </row>
    <row r="16" spans="2:10" ht="18.75">
      <c r="B16" s="7" t="s">
        <v>15</v>
      </c>
      <c r="C16" s="13">
        <f>C14+(E13-E12+1)</f>
        <v>5</v>
      </c>
      <c r="D16" s="9"/>
      <c r="E16" s="12"/>
      <c r="G16" s="22" t="str">
        <f>IF((C15-G15)=0,"All units are leased","FIX LEASE-UP ASSUMPTION")</f>
        <v>All units are leased</v>
      </c>
      <c r="H16" s="23"/>
      <c r="I16" s="23"/>
      <c r="J16" s="24"/>
    </row>
    <row r="17" spans="2:10" ht="18.75">
      <c r="B17" s="7" t="s">
        <v>16</v>
      </c>
      <c r="C17" s="18">
        <f>C15/C16</f>
        <v>36.8</v>
      </c>
      <c r="D17" s="9"/>
      <c r="E17" s="12"/>
      <c r="G17" s="25"/>
      <c r="H17" s="26"/>
      <c r="I17" s="26"/>
      <c r="J17" s="26"/>
    </row>
    <row r="18" spans="2:5" ht="18.75">
      <c r="B18" s="7" t="s">
        <v>17</v>
      </c>
      <c r="C18" s="13"/>
      <c r="D18" s="9"/>
      <c r="E18" s="27">
        <v>12</v>
      </c>
    </row>
    <row r="19" spans="2:5" ht="18.75">
      <c r="B19" s="7" t="s">
        <v>18</v>
      </c>
      <c r="C19" s="13"/>
      <c r="D19" s="9"/>
      <c r="E19" s="27">
        <v>12</v>
      </c>
    </row>
    <row r="20" spans="2:5" ht="19.5" thickBot="1">
      <c r="B20" s="28" t="s">
        <v>19</v>
      </c>
      <c r="C20" s="29"/>
      <c r="D20" s="30"/>
      <c r="E20" s="31">
        <v>15</v>
      </c>
    </row>
    <row r="21" spans="2:18" ht="43.5" customHeight="1">
      <c r="B21" s="32" t="s">
        <v>20</v>
      </c>
      <c r="E21" s="33">
        <v>40179</v>
      </c>
      <c r="F21" s="33">
        <v>40210</v>
      </c>
      <c r="G21" s="33">
        <v>40238</v>
      </c>
      <c r="H21" s="33">
        <v>40269</v>
      </c>
      <c r="I21" s="33">
        <v>40299</v>
      </c>
      <c r="J21" s="33">
        <v>40330</v>
      </c>
      <c r="K21" s="33">
        <v>40360</v>
      </c>
      <c r="L21" s="33">
        <v>40391</v>
      </c>
      <c r="M21" s="33">
        <v>40422</v>
      </c>
      <c r="N21" s="33">
        <v>40452</v>
      </c>
      <c r="O21" s="33">
        <v>40483</v>
      </c>
      <c r="P21" s="33">
        <v>40513</v>
      </c>
      <c r="Q21" s="33">
        <v>40544</v>
      </c>
      <c r="R21" s="34"/>
    </row>
    <row r="22" spans="2:18" ht="18.75">
      <c r="B22" s="32" t="s">
        <v>4</v>
      </c>
      <c r="E22" s="35">
        <f>E8</f>
        <v>1</v>
      </c>
      <c r="F22" s="36">
        <f>E22+1</f>
        <v>2</v>
      </c>
      <c r="G22" s="36">
        <f aca="true" t="shared" si="0" ref="G22:Q22">F22+1</f>
        <v>3</v>
      </c>
      <c r="H22" s="36">
        <f>G22+1</f>
        <v>4</v>
      </c>
      <c r="I22" s="36">
        <f t="shared" si="0"/>
        <v>5</v>
      </c>
      <c r="J22" s="36">
        <f t="shared" si="0"/>
        <v>6</v>
      </c>
      <c r="K22" s="36">
        <f t="shared" si="0"/>
        <v>7</v>
      </c>
      <c r="L22" s="36">
        <f t="shared" si="0"/>
        <v>8</v>
      </c>
      <c r="M22" s="36">
        <f t="shared" si="0"/>
        <v>9</v>
      </c>
      <c r="N22" s="36">
        <f t="shared" si="0"/>
        <v>10</v>
      </c>
      <c r="O22" s="36">
        <f t="shared" si="0"/>
        <v>11</v>
      </c>
      <c r="P22" s="36">
        <f t="shared" si="0"/>
        <v>12</v>
      </c>
      <c r="Q22" s="36">
        <f t="shared" si="0"/>
        <v>13</v>
      </c>
      <c r="R22" s="36"/>
    </row>
    <row r="23" spans="2:18" ht="18.75">
      <c r="B23" s="32" t="s">
        <v>21</v>
      </c>
      <c r="E23" s="36">
        <f aca="true" t="shared" si="1" ref="E23:Q23">IF(E22&gt;$E$13,"-",IF(E22&gt;=$C$9+1,IF(E22=$C$9,1,D23+1),0))</f>
        <v>0</v>
      </c>
      <c r="F23" s="36">
        <f t="shared" si="1"/>
        <v>0</v>
      </c>
      <c r="G23" s="36">
        <f>IF(G22&gt;$E$13,"-",IF(G22&gt;=$C$9+1,IF(G22=$C$9,1,F23+1),0))</f>
        <v>0</v>
      </c>
      <c r="H23" s="36">
        <f t="shared" si="1"/>
        <v>1</v>
      </c>
      <c r="I23" s="36">
        <f t="shared" si="1"/>
        <v>2</v>
      </c>
      <c r="J23" s="36">
        <f t="shared" si="1"/>
        <v>3</v>
      </c>
      <c r="K23" s="36">
        <f t="shared" si="1"/>
        <v>4</v>
      </c>
      <c r="L23" s="36" t="str">
        <f t="shared" si="1"/>
        <v>-</v>
      </c>
      <c r="M23" s="36" t="str">
        <f t="shared" si="1"/>
        <v>-</v>
      </c>
      <c r="N23" s="36" t="str">
        <f t="shared" si="1"/>
        <v>-</v>
      </c>
      <c r="O23" s="36" t="str">
        <f t="shared" si="1"/>
        <v>-</v>
      </c>
      <c r="P23" s="36" t="str">
        <f t="shared" si="1"/>
        <v>-</v>
      </c>
      <c r="Q23" s="36" t="str">
        <f t="shared" si="1"/>
        <v>-</v>
      </c>
      <c r="R23" s="36"/>
    </row>
    <row r="24" spans="2:18" s="38" customFormat="1" ht="39" customHeight="1">
      <c r="B24" s="37" t="s">
        <v>22</v>
      </c>
      <c r="E24" s="39">
        <f aca="true" t="shared" si="2" ref="E24:Q24">IF(E22&lt;$E$10,1,IF(E22&gt;$E13,3,2))</f>
        <v>1</v>
      </c>
      <c r="F24" s="39">
        <f t="shared" si="2"/>
        <v>1</v>
      </c>
      <c r="G24" s="39">
        <f t="shared" si="2"/>
        <v>1</v>
      </c>
      <c r="H24" s="39">
        <f t="shared" si="2"/>
        <v>2</v>
      </c>
      <c r="I24" s="39">
        <f t="shared" si="2"/>
        <v>2</v>
      </c>
      <c r="J24" s="39">
        <f t="shared" si="2"/>
        <v>2</v>
      </c>
      <c r="K24" s="39">
        <f t="shared" si="2"/>
        <v>2</v>
      </c>
      <c r="L24" s="39">
        <f t="shared" si="2"/>
        <v>3</v>
      </c>
      <c r="M24" s="39">
        <f t="shared" si="2"/>
        <v>3</v>
      </c>
      <c r="N24" s="39">
        <f t="shared" si="2"/>
        <v>3</v>
      </c>
      <c r="O24" s="39">
        <f t="shared" si="2"/>
        <v>3</v>
      </c>
      <c r="P24" s="39">
        <f t="shared" si="2"/>
        <v>3</v>
      </c>
      <c r="Q24" s="39">
        <f t="shared" si="2"/>
        <v>3</v>
      </c>
      <c r="R24" s="39"/>
    </row>
    <row r="25" spans="2:18" ht="18.75">
      <c r="B25" s="32" t="s">
        <v>23</v>
      </c>
      <c r="E25" s="36">
        <f>ROUNDUP(E22/12,0)</f>
        <v>1</v>
      </c>
      <c r="F25" s="36">
        <f aca="true" t="shared" si="3" ref="F25:Q25">ROUNDUP(F22/12,0)</f>
        <v>1</v>
      </c>
      <c r="G25" s="36">
        <f t="shared" si="3"/>
        <v>1</v>
      </c>
      <c r="H25" s="36">
        <f t="shared" si="3"/>
        <v>1</v>
      </c>
      <c r="I25" s="36">
        <f t="shared" si="3"/>
        <v>1</v>
      </c>
      <c r="J25" s="36">
        <f t="shared" si="3"/>
        <v>1</v>
      </c>
      <c r="K25" s="36">
        <f t="shared" si="3"/>
        <v>1</v>
      </c>
      <c r="L25" s="36">
        <f t="shared" si="3"/>
        <v>1</v>
      </c>
      <c r="M25" s="36">
        <f t="shared" si="3"/>
        <v>1</v>
      </c>
      <c r="N25" s="36">
        <f t="shared" si="3"/>
        <v>1</v>
      </c>
      <c r="O25" s="36">
        <f t="shared" si="3"/>
        <v>1</v>
      </c>
      <c r="P25" s="36">
        <f t="shared" si="3"/>
        <v>1</v>
      </c>
      <c r="Q25" s="36">
        <f t="shared" si="3"/>
        <v>2</v>
      </c>
      <c r="R25" s="36"/>
    </row>
    <row r="26" spans="2:5" ht="18.75">
      <c r="B26" s="40"/>
      <c r="C26" s="40"/>
      <c r="E26" s="36"/>
    </row>
    <row r="27" spans="2:5" ht="18.75">
      <c r="B27" s="40"/>
      <c r="C27" s="40"/>
      <c r="E27" s="36"/>
    </row>
    <row r="28" spans="2:5" ht="18.75">
      <c r="B28" s="41" t="s">
        <v>24</v>
      </c>
      <c r="C28" s="36" t="s">
        <v>25</v>
      </c>
      <c r="E28" s="36"/>
    </row>
    <row r="29" spans="2:17" s="38" customFormat="1" ht="45" customHeight="1">
      <c r="B29" s="37" t="s">
        <v>26</v>
      </c>
      <c r="C29" s="42">
        <v>500000</v>
      </c>
      <c r="E29" s="43">
        <f aca="true" t="shared" si="4" ref="E29:Q29">IF(E24=2,$C$29/($C$11),0)</f>
        <v>0</v>
      </c>
      <c r="F29" s="43">
        <f t="shared" si="4"/>
        <v>0</v>
      </c>
      <c r="G29" s="43">
        <f t="shared" si="4"/>
        <v>0</v>
      </c>
      <c r="H29" s="43">
        <f t="shared" si="4"/>
        <v>125000</v>
      </c>
      <c r="I29" s="43">
        <f t="shared" si="4"/>
        <v>125000</v>
      </c>
      <c r="J29" s="43">
        <f t="shared" si="4"/>
        <v>125000</v>
      </c>
      <c r="K29" s="43">
        <f t="shared" si="4"/>
        <v>125000</v>
      </c>
      <c r="L29" s="43">
        <f t="shared" si="4"/>
        <v>0</v>
      </c>
      <c r="M29" s="43">
        <f t="shared" si="4"/>
        <v>0</v>
      </c>
      <c r="N29" s="43">
        <f t="shared" si="4"/>
        <v>0</v>
      </c>
      <c r="O29" s="43">
        <f t="shared" si="4"/>
        <v>0</v>
      </c>
      <c r="P29" s="43">
        <f t="shared" si="4"/>
        <v>0</v>
      </c>
      <c r="Q29" s="43">
        <f t="shared" si="4"/>
        <v>0</v>
      </c>
    </row>
    <row r="30" spans="2:17" ht="18.75">
      <c r="B30" s="44"/>
      <c r="C30" s="40"/>
      <c r="E30" s="45"/>
      <c r="F30" s="4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8.75">
      <c r="B31" s="47"/>
      <c r="C31" s="42"/>
      <c r="E31" s="4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2:17" ht="18.75">
      <c r="B32" s="40"/>
      <c r="C32" s="40"/>
      <c r="E32" s="45"/>
      <c r="F32" s="46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ht="18.75">
      <c r="B33" s="47"/>
    </row>
    <row r="34" spans="2:17" ht="18.75"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ht="18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ht="23.25">
      <c r="B36" s="52"/>
    </row>
  </sheetData>
  <sheetProtection/>
  <mergeCells count="3">
    <mergeCell ref="G14:J14"/>
    <mergeCell ref="G15:J15"/>
    <mergeCell ref="G16:J16"/>
  </mergeCells>
  <conditionalFormatting sqref="G16:G17">
    <cfRule type="containsText" priority="1" dxfId="1" operator="containsText" stopIfTrue="1" text="All">
      <formula>NOT(ISERROR(SEARCH("All",G16)))</formula>
    </cfRule>
    <cfRule type="containsText" priority="2" dxfId="0" operator="containsText" stopIfTrue="1" text="Fix">
      <formula>NOT(ISERROR(SEARCH("Fix",G16)))</formula>
    </cfRule>
  </conditionalFormatting>
  <printOptions/>
  <pageMargins left="0.45" right="0.21" top="0.52" bottom="0.55" header="0.5" footer="0.39"/>
  <pageSetup fitToHeight="1" fitToWidth="1" horizontalDpi="600" verticalDpi="600" orientation="landscape" scale="58" r:id="rId3"/>
  <headerFooter alignWithMargins="0">
    <oddFooter>&amp;L&amp;"Garamond,Regular"&amp;12Copyright 2009 Real Estate Financial Modeling, LLC. All rights reserved.&amp;R&amp;"Garamond,Regular"&amp;12Tab: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2010-11-09T15:26:25Z</cp:lastPrinted>
  <dcterms:created xsi:type="dcterms:W3CDTF">2010-11-09T15:23:33Z</dcterms:created>
  <dcterms:modified xsi:type="dcterms:W3CDTF">2010-11-09T15:26:52Z</dcterms:modified>
  <cp:category/>
  <cp:version/>
  <cp:contentType/>
  <cp:contentStatus/>
</cp:coreProperties>
</file>