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OneDrive\Documents\Level 2 Test\"/>
    </mc:Choice>
  </mc:AlternateContent>
  <xr:revisionPtr revIDLastSave="46" documentId="8_{FFB98419-4A67-4967-8B93-36089B98A671}" xr6:coauthVersionLast="40" xr6:coauthVersionMax="40" xr10:uidLastSave="{0DB19803-4A38-4C0D-9AAB-8D8D8853614E}"/>
  <bookViews>
    <workbookView xWindow="0" yWindow="0" windowWidth="17370" windowHeight="16970" xr2:uid="{DAA0E39F-4B82-4CCE-B9D5-6BC28768E699}"/>
  </bookViews>
  <sheets>
    <sheet name="Sheet 1" sheetId="1" r:id="rId1"/>
  </sheets>
  <externalReferences>
    <externalReference r:id="rId2"/>
    <externalReference r:id="rId3"/>
    <externalReference r:id="rId4"/>
  </externalReferences>
  <definedNames>
    <definedName name="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_123Graph_X" localSheetId="0" hidden="1">#REF!</definedName>
    <definedName name="__123Graph_X" hidden="1">#REF!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D13" i="1"/>
  <c r="D15" i="1" s="1"/>
  <c r="D17" i="1" s="1"/>
  <c r="L6" i="1"/>
  <c r="K6" i="1"/>
  <c r="J6" i="1"/>
  <c r="I6" i="1"/>
  <c r="H6" i="1"/>
  <c r="H3" i="1"/>
  <c r="I3" i="1" s="1"/>
  <c r="J3" i="1" s="1"/>
  <c r="K3" i="1" s="1"/>
  <c r="L3" i="1" s="1"/>
  <c r="D3" i="1"/>
  <c r="D29" i="1" l="1"/>
  <c r="D5" i="1" s="1"/>
  <c r="D20" i="1"/>
  <c r="D27" i="1" s="1"/>
</calcChain>
</file>

<file path=xl/sharedStrings.xml><?xml version="1.0" encoding="utf-8"?>
<sst xmlns="http://schemas.openxmlformats.org/spreadsheetml/2006/main" count="32" uniqueCount="28">
  <si>
    <t>Purchase Price</t>
  </si>
  <si>
    <t>Year #</t>
  </si>
  <si>
    <t>Original Principal Amount</t>
  </si>
  <si>
    <t>Calendar Year</t>
  </si>
  <si>
    <t>Assumed Refinancing on Jan. 1 of</t>
  </si>
  <si>
    <t>Net Operating Income</t>
  </si>
  <si>
    <t>Maximum Loan Amount *</t>
  </si>
  <si>
    <t>Capital Items</t>
  </si>
  <si>
    <r>
      <t xml:space="preserve">* </t>
    </r>
    <r>
      <rPr>
        <i/>
        <u/>
        <sz val="11"/>
        <rFont val="Calibri"/>
        <family val="2"/>
        <scheme val="minor"/>
      </rPr>
      <t>Lesser</t>
    </r>
    <r>
      <rPr>
        <i/>
        <sz val="11"/>
        <rFont val="Calibri"/>
        <family val="2"/>
        <scheme val="minor"/>
      </rPr>
      <t xml:space="preserve"> of the three values below</t>
    </r>
  </si>
  <si>
    <t>Net Cash Flow</t>
  </si>
  <si>
    <t>New Loan</t>
  </si>
  <si>
    <t>Amortization Period</t>
  </si>
  <si>
    <t>Annual Interest Rate</t>
  </si>
  <si>
    <t>Loan To Value Test</t>
  </si>
  <si>
    <t>Forward Annual NOI</t>
  </si>
  <si>
    <t>at Point of Refinancing</t>
  </si>
  <si>
    <r>
      <t xml:space="preserve">Capitalization Rate </t>
    </r>
    <r>
      <rPr>
        <u/>
        <sz val="11"/>
        <rFont val="Calibri"/>
        <family val="2"/>
        <scheme val="minor"/>
      </rPr>
      <t>at Point of Refinancing</t>
    </r>
  </si>
  <si>
    <r>
      <t xml:space="preserve">Gross Valuation </t>
    </r>
    <r>
      <rPr>
        <u/>
        <sz val="11"/>
        <rFont val="Calibri"/>
        <family val="2"/>
        <scheme val="minor"/>
      </rPr>
      <t>at Point of Refinancing</t>
    </r>
  </si>
  <si>
    <t>Maximum LTV</t>
  </si>
  <si>
    <t>Maximum Loan Proceeds</t>
  </si>
  <si>
    <t>Debt Service Coverage Ratio Test</t>
  </si>
  <si>
    <t>Required Minimum Debt Service Coverage Ratio</t>
  </si>
  <si>
    <t>Maximum Allowable Debt Service</t>
  </si>
  <si>
    <t>Debt Yield Test</t>
  </si>
  <si>
    <t>Year 1 NOI / Loan Size</t>
  </si>
  <si>
    <r>
      <rPr>
        <b/>
        <u/>
        <sz val="11"/>
        <rFont val="Calibri"/>
        <family val="2"/>
        <scheme val="minor"/>
      </rPr>
      <t>Lesser</t>
    </r>
    <r>
      <rPr>
        <b/>
        <sz val="11"/>
        <rFont val="Calibri"/>
        <family val="2"/>
        <scheme val="minor"/>
      </rPr>
      <t xml:space="preserve"> of the three values above (Loan Size)</t>
    </r>
  </si>
  <si>
    <t>DO NOT MOVE OR ERASE</t>
  </si>
  <si>
    <t>Forward Annual 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</si>
</sst>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%\ &quot;LTV&quot;"/>
    <numFmt numFmtId="165" formatCode="&quot;Year&quot;\ 0"/>
    <numFmt numFmtId="166" formatCode="#,###\ &quot;Years&quot;"/>
    <numFmt numFmtId="167" formatCode="0.00&quot;x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sz val="14"/>
      <name val="Garamond"/>
      <family val="1"/>
    </font>
    <font>
      <sz val="10"/>
      <name val="Times New Roman"/>
      <family val="1"/>
    </font>
    <font>
      <b/>
      <sz val="14"/>
      <name val="Garamond"/>
      <family val="1"/>
    </font>
    <font>
      <sz val="14"/>
      <color theme="1"/>
      <name val="Garamond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4" fillId="2" borderId="0" xfId="1" applyFont="1" applyFill="1" applyAlignment="1" applyProtection="1"/>
    <xf numFmtId="0" fontId="6" fillId="3" borderId="0" xfId="2" applyFont="1" applyFill="1"/>
    <xf numFmtId="0" fontId="8" fillId="3" borderId="0" xfId="3" applyFont="1" applyFill="1" applyBorder="1"/>
    <xf numFmtId="0" fontId="6" fillId="3" borderId="0" xfId="2" applyFont="1" applyFill="1" applyBorder="1"/>
    <xf numFmtId="6" fontId="6" fillId="3" borderId="0" xfId="3" applyNumberFormat="1" applyFont="1" applyFill="1" applyBorder="1" applyAlignment="1">
      <alignment horizontal="right"/>
    </xf>
    <xf numFmtId="0" fontId="6" fillId="3" borderId="0" xfId="3" applyFont="1" applyFill="1" applyBorder="1"/>
    <xf numFmtId="0" fontId="11" fillId="3" borderId="0" xfId="2" applyFont="1" applyFill="1"/>
    <xf numFmtId="0" fontId="10" fillId="3" borderId="0" xfId="2" applyFont="1" applyFill="1" applyAlignment="1">
      <alignment horizontal="left"/>
    </xf>
    <xf numFmtId="6" fontId="11" fillId="3" borderId="0" xfId="2" applyNumberFormat="1" applyFont="1" applyFill="1" applyAlignment="1">
      <alignment horizontal="right"/>
    </xf>
    <xf numFmtId="0" fontId="12" fillId="3" borderId="0" xfId="2" applyFont="1" applyFill="1" applyAlignment="1">
      <alignment horizontal="right"/>
    </xf>
    <xf numFmtId="0" fontId="11" fillId="3" borderId="0" xfId="2" applyFont="1" applyFill="1" applyBorder="1"/>
    <xf numFmtId="164" fontId="13" fillId="3" borderId="0" xfId="2" applyNumberFormat="1" applyFont="1" applyFill="1"/>
    <xf numFmtId="1" fontId="11" fillId="3" borderId="0" xfId="2" applyNumberFormat="1" applyFont="1" applyFill="1" applyBorder="1"/>
    <xf numFmtId="165" fontId="13" fillId="3" borderId="0" xfId="2" applyNumberFormat="1" applyFont="1" applyFill="1" applyAlignment="1">
      <alignment horizontal="right"/>
    </xf>
    <xf numFmtId="0" fontId="11" fillId="3" borderId="0" xfId="2" applyFont="1" applyFill="1" applyAlignment="1">
      <alignment horizontal="right"/>
    </xf>
    <xf numFmtId="6" fontId="11" fillId="3" borderId="0" xfId="2" applyNumberFormat="1" applyFont="1" applyFill="1" applyBorder="1"/>
    <xf numFmtId="0" fontId="12" fillId="3" borderId="0" xfId="3" applyFont="1" applyFill="1"/>
    <xf numFmtId="0" fontId="12" fillId="3" borderId="0" xfId="2" applyFont="1" applyFill="1"/>
    <xf numFmtId="6" fontId="12" fillId="3" borderId="0" xfId="2" applyNumberFormat="1" applyFont="1" applyFill="1" applyAlignment="1">
      <alignment horizontal="right"/>
    </xf>
    <xf numFmtId="0" fontId="10" fillId="3" borderId="0" xfId="2" applyFont="1" applyFill="1"/>
    <xf numFmtId="6" fontId="11" fillId="3" borderId="0" xfId="2" applyNumberFormat="1" applyFont="1" applyFill="1"/>
    <xf numFmtId="0" fontId="1" fillId="3" borderId="0" xfId="3" applyFont="1" applyFill="1" applyBorder="1" applyAlignment="1"/>
    <xf numFmtId="0" fontId="2" fillId="3" borderId="0" xfId="2" applyFont="1" applyFill="1"/>
    <xf numFmtId="0" fontId="15" fillId="3" borderId="0" xfId="3" applyFont="1" applyFill="1" applyBorder="1"/>
    <xf numFmtId="166" fontId="16" fillId="3" borderId="0" xfId="3" applyNumberFormat="1" applyFont="1" applyFill="1" applyAlignment="1">
      <alignment horizontal="right"/>
    </xf>
    <xf numFmtId="10" fontId="13" fillId="3" borderId="0" xfId="3" applyNumberFormat="1" applyFont="1" applyFill="1" applyAlignment="1">
      <alignment horizontal="right"/>
    </xf>
    <xf numFmtId="0" fontId="12" fillId="3" borderId="0" xfId="2" applyFont="1" applyFill="1" applyBorder="1"/>
    <xf numFmtId="0" fontId="11" fillId="3" borderId="2" xfId="2" applyFont="1" applyFill="1" applyBorder="1" applyAlignment="1"/>
    <xf numFmtId="0" fontId="11" fillId="3" borderId="2" xfId="2" applyFont="1" applyFill="1" applyBorder="1"/>
    <xf numFmtId="6" fontId="11" fillId="3" borderId="3" xfId="3" applyNumberFormat="1" applyFont="1" applyFill="1" applyBorder="1" applyAlignment="1">
      <alignment horizontal="right"/>
    </xf>
    <xf numFmtId="0" fontId="11" fillId="3" borderId="4" xfId="3" applyFont="1" applyFill="1" applyBorder="1"/>
    <xf numFmtId="0" fontId="11" fillId="3" borderId="0" xfId="3" applyFont="1" applyFill="1" applyBorder="1"/>
    <xf numFmtId="10" fontId="13" fillId="3" borderId="5" xfId="4" applyNumberFormat="1" applyFont="1" applyFill="1" applyBorder="1" applyAlignment="1">
      <alignment horizontal="right"/>
    </xf>
    <xf numFmtId="0" fontId="11" fillId="3" borderId="4" xfId="3" applyFont="1" applyFill="1" applyBorder="1" applyAlignment="1">
      <alignment horizontal="left"/>
    </xf>
    <xf numFmtId="10" fontId="11" fillId="3" borderId="0" xfId="3" applyNumberFormat="1" applyFont="1" applyFill="1" applyBorder="1"/>
    <xf numFmtId="6" fontId="11" fillId="3" borderId="5" xfId="3" applyNumberFormat="1" applyFont="1" applyFill="1" applyBorder="1" applyAlignment="1">
      <alignment horizontal="right"/>
    </xf>
    <xf numFmtId="10" fontId="13" fillId="3" borderId="5" xfId="3" applyNumberFormat="1" applyFont="1" applyFill="1" applyBorder="1"/>
    <xf numFmtId="0" fontId="11" fillId="3" borderId="6" xfId="3" applyFont="1" applyFill="1" applyBorder="1" applyAlignment="1">
      <alignment horizontal="left"/>
    </xf>
    <xf numFmtId="0" fontId="11" fillId="3" borderId="7" xfId="2" applyFont="1" applyFill="1" applyBorder="1"/>
    <xf numFmtId="6" fontId="11" fillId="3" borderId="8" xfId="3" applyNumberFormat="1" applyFont="1" applyFill="1" applyBorder="1" applyAlignment="1">
      <alignment horizontal="right"/>
    </xf>
    <xf numFmtId="0" fontId="11" fillId="3" borderId="0" xfId="3" applyFont="1" applyFill="1" applyBorder="1" applyAlignment="1">
      <alignment horizontal="left"/>
    </xf>
    <xf numFmtId="6" fontId="11" fillId="3" borderId="0" xfId="3" applyNumberFormat="1" applyFont="1" applyFill="1" applyBorder="1" applyAlignment="1">
      <alignment horizontal="right"/>
    </xf>
    <xf numFmtId="0" fontId="11" fillId="3" borderId="0" xfId="3" applyFont="1" applyFill="1" applyBorder="1" applyAlignment="1">
      <alignment horizontal="right"/>
    </xf>
    <xf numFmtId="0" fontId="12" fillId="3" borderId="0" xfId="3" applyFont="1" applyFill="1" applyBorder="1" applyAlignment="1">
      <alignment vertical="center"/>
    </xf>
    <xf numFmtId="0" fontId="11" fillId="3" borderId="0" xfId="3" applyFont="1" applyFill="1" applyBorder="1" applyAlignment="1">
      <alignment horizontal="center"/>
    </xf>
    <xf numFmtId="167" fontId="13" fillId="3" borderId="5" xfId="3" applyNumberFormat="1" applyFont="1" applyFill="1" applyBorder="1"/>
    <xf numFmtId="0" fontId="11" fillId="3" borderId="6" xfId="3" applyFont="1" applyFill="1" applyBorder="1"/>
    <xf numFmtId="10" fontId="11" fillId="3" borderId="0" xfId="4" applyNumberFormat="1" applyFont="1" applyFill="1" applyAlignment="1">
      <alignment horizontal="right"/>
    </xf>
    <xf numFmtId="0" fontId="11" fillId="3" borderId="1" xfId="2" applyFont="1" applyFill="1" applyBorder="1" applyAlignment="1">
      <alignment horizontal="left"/>
    </xf>
    <xf numFmtId="10" fontId="13" fillId="3" borderId="3" xfId="4" applyNumberFormat="1" applyFont="1" applyFill="1" applyBorder="1" applyAlignment="1">
      <alignment horizontal="right"/>
    </xf>
    <xf numFmtId="0" fontId="12" fillId="3" borderId="0" xfId="3" applyFont="1" applyFill="1" applyBorder="1"/>
    <xf numFmtId="6" fontId="12" fillId="3" borderId="0" xfId="3" applyNumberFormat="1" applyFont="1" applyFill="1" applyBorder="1" applyAlignment="1">
      <alignment horizontal="right"/>
    </xf>
    <xf numFmtId="0" fontId="13" fillId="3" borderId="1" xfId="3" applyFont="1" applyFill="1" applyBorder="1" applyAlignment="1">
      <alignment horizontal="left"/>
    </xf>
    <xf numFmtId="0" fontId="11" fillId="3" borderId="1" xfId="3" applyFont="1" applyFill="1" applyBorder="1" applyAlignment="1">
      <alignment horizontal="left"/>
    </xf>
  </cellXfs>
  <cellStyles count="7">
    <cellStyle name="Currency 2 2" xfId="5" xr:uid="{A884312D-AC51-4D98-8FF4-D6800CB25718}"/>
    <cellStyle name="Hyperlink" xfId="1" builtinId="8"/>
    <cellStyle name="Normal" xfId="0" builtinId="0"/>
    <cellStyle name="Normal 10 2" xfId="2" xr:uid="{D1F398F4-C8F6-4E9E-A824-1ACFB5559402}"/>
    <cellStyle name="Normal 12" xfId="6" xr:uid="{88279543-88E5-48BF-A94F-E4BEA0C6D493}"/>
    <cellStyle name="Normal_2Assumptions (Input)" xfId="3" xr:uid="{6163241F-5821-4F36-93AA-D0EFAB19A307}"/>
    <cellStyle name="Percent 2 2 2" xfId="4" xr:uid="{596E9C0F-A879-49D9-900C-7AA68E1A6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A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9FEB-1DBA-45E6-B554-C63BE7FCC5BF}">
  <dimension ref="A1:L34"/>
  <sheetViews>
    <sheetView tabSelected="1" zoomScaleNormal="100" workbookViewId="0"/>
  </sheetViews>
  <sheetFormatPr defaultColWidth="9.1796875" defaultRowHeight="18" outlineLevelRow="1" x14ac:dyDescent="0.4"/>
  <cols>
    <col min="1" max="1" width="4.26953125" style="2" customWidth="1"/>
    <col min="2" max="2" width="28.54296875" style="2" customWidth="1"/>
    <col min="3" max="3" width="20.1796875" style="2" customWidth="1"/>
    <col min="4" max="4" width="16.26953125" style="2" customWidth="1"/>
    <col min="5" max="6" width="12.81640625" style="2" customWidth="1"/>
    <col min="7" max="7" width="2.7265625" style="2" customWidth="1"/>
    <col min="8" max="12" width="13.7265625" style="2" customWidth="1"/>
    <col min="13" max="16384" width="9.1796875" style="2"/>
  </cols>
  <sheetData>
    <row r="1" spans="1:12" x14ac:dyDescent="0.4">
      <c r="A1" s="1"/>
    </row>
    <row r="2" spans="1:12" ht="13.5" customHeight="1" x14ac:dyDescent="0.4">
      <c r="B2" s="7" t="s">
        <v>0</v>
      </c>
      <c r="C2" s="7"/>
      <c r="D2" s="9">
        <v>70000000</v>
      </c>
      <c r="E2" s="7"/>
      <c r="F2" s="10" t="s">
        <v>1</v>
      </c>
      <c r="G2" s="7"/>
      <c r="H2" s="11">
        <v>1</v>
      </c>
      <c r="I2" s="11">
        <v>2</v>
      </c>
      <c r="J2" s="11">
        <v>3</v>
      </c>
      <c r="K2" s="11">
        <v>4</v>
      </c>
      <c r="L2" s="11">
        <v>5</v>
      </c>
    </row>
    <row r="3" spans="1:12" ht="13.5" customHeight="1" x14ac:dyDescent="0.4">
      <c r="B3" s="7" t="s">
        <v>2</v>
      </c>
      <c r="C3" s="12">
        <v>0.65</v>
      </c>
      <c r="D3" s="9">
        <f>C3*D2</f>
        <v>45500000</v>
      </c>
      <c r="E3" s="7"/>
      <c r="F3" s="10" t="s">
        <v>3</v>
      </c>
      <c r="G3" s="7"/>
      <c r="H3" s="13">
        <f ca="1">YEAR(TODAY())+1</f>
        <v>2020</v>
      </c>
      <c r="I3" s="11">
        <f ca="1">H3+1</f>
        <v>2021</v>
      </c>
      <c r="J3" s="11">
        <f t="shared" ref="J3:L3" ca="1" si="0">I3+1</f>
        <v>2022</v>
      </c>
      <c r="K3" s="11">
        <f t="shared" ca="1" si="0"/>
        <v>2023</v>
      </c>
      <c r="L3" s="11">
        <f t="shared" ca="1" si="0"/>
        <v>2024</v>
      </c>
    </row>
    <row r="4" spans="1:12" ht="13.5" customHeight="1" x14ac:dyDescent="0.4">
      <c r="B4" s="7" t="s">
        <v>4</v>
      </c>
      <c r="C4" s="7"/>
      <c r="D4" s="14">
        <v>5</v>
      </c>
      <c r="E4" s="7"/>
      <c r="F4" s="10" t="s">
        <v>5</v>
      </c>
      <c r="G4" s="15"/>
      <c r="H4" s="16">
        <v>5937533.1178160291</v>
      </c>
      <c r="I4" s="16">
        <v>6115659.1113505103</v>
      </c>
      <c r="J4" s="16">
        <v>6299128.8846910261</v>
      </c>
      <c r="K4" s="16">
        <v>6488102.751231757</v>
      </c>
      <c r="L4" s="16">
        <v>6682745.8337687096</v>
      </c>
    </row>
    <row r="5" spans="1:12" ht="13.5" customHeight="1" x14ac:dyDescent="0.4">
      <c r="B5" s="17" t="s">
        <v>6</v>
      </c>
      <c r="C5" s="18"/>
      <c r="D5" s="19">
        <f>D29</f>
        <v>62650742.191581652</v>
      </c>
      <c r="E5" s="7"/>
      <c r="F5" s="10" t="s">
        <v>7</v>
      </c>
      <c r="G5" s="7"/>
      <c r="H5" s="16">
        <v>-15000</v>
      </c>
      <c r="I5" s="16">
        <v>-150000</v>
      </c>
      <c r="J5" s="16">
        <v>-25000</v>
      </c>
      <c r="K5" s="16">
        <v>-15000</v>
      </c>
      <c r="L5" s="16">
        <v>-20000</v>
      </c>
    </row>
    <row r="6" spans="1:12" ht="13.5" customHeight="1" x14ac:dyDescent="0.4">
      <c r="B6" s="20" t="s">
        <v>8</v>
      </c>
      <c r="C6" s="7"/>
      <c r="D6" s="7"/>
      <c r="E6" s="7"/>
      <c r="F6" s="10" t="s">
        <v>9</v>
      </c>
      <c r="G6" s="7"/>
      <c r="H6" s="21">
        <f>SUM(H4:H5)</f>
        <v>5922533.1178160291</v>
      </c>
      <c r="I6" s="21">
        <f t="shared" ref="I6:L6" si="1">SUM(I4:I5)</f>
        <v>5965659.1113505103</v>
      </c>
      <c r="J6" s="21">
        <f t="shared" si="1"/>
        <v>6274128.8846910261</v>
      </c>
      <c r="K6" s="21">
        <f t="shared" si="1"/>
        <v>6473102.751231757</v>
      </c>
      <c r="L6" s="21">
        <f t="shared" si="1"/>
        <v>6662745.8337687096</v>
      </c>
    </row>
    <row r="7" spans="1:12" x14ac:dyDescent="0.4">
      <c r="B7" s="7"/>
      <c r="C7" s="7"/>
      <c r="D7" s="7"/>
      <c r="E7" s="22"/>
      <c r="F7" s="22"/>
      <c r="G7" s="22"/>
      <c r="H7" s="22"/>
      <c r="I7" s="22"/>
      <c r="J7" s="22"/>
      <c r="K7" s="23"/>
      <c r="L7" s="23"/>
    </row>
    <row r="8" spans="1:12" ht="13.5" customHeight="1" x14ac:dyDescent="0.4">
      <c r="B8" s="24" t="s">
        <v>10</v>
      </c>
      <c r="C8" s="8"/>
      <c r="D8" s="8"/>
      <c r="E8" s="7"/>
      <c r="F8" s="7"/>
      <c r="G8" s="7"/>
      <c r="H8" s="7"/>
      <c r="I8" s="7"/>
      <c r="J8" s="7"/>
      <c r="K8" s="7"/>
      <c r="L8" s="7"/>
    </row>
    <row r="9" spans="1:12" ht="13.5" customHeight="1" x14ac:dyDescent="0.4">
      <c r="B9" s="7" t="s">
        <v>11</v>
      </c>
      <c r="C9" s="7"/>
      <c r="D9" s="25">
        <v>30</v>
      </c>
      <c r="E9" s="7"/>
      <c r="F9" s="7"/>
      <c r="G9" s="7"/>
      <c r="H9" s="7"/>
      <c r="I9" s="7"/>
      <c r="J9" s="7"/>
      <c r="K9" s="7"/>
      <c r="L9" s="7"/>
    </row>
    <row r="10" spans="1:12" ht="13.5" customHeight="1" x14ac:dyDescent="0.4">
      <c r="B10" s="7" t="s">
        <v>12</v>
      </c>
      <c r="C10" s="7"/>
      <c r="D10" s="26">
        <v>6.5000000000000002E-2</v>
      </c>
      <c r="E10" s="7"/>
      <c r="F10" s="7"/>
      <c r="G10" s="7"/>
      <c r="H10" s="7"/>
      <c r="I10" s="7"/>
      <c r="J10" s="7"/>
      <c r="K10" s="7"/>
      <c r="L10" s="7"/>
    </row>
    <row r="11" spans="1:12" ht="13.5" customHeight="1" x14ac:dyDescent="0.4"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</row>
    <row r="12" spans="1:12" x14ac:dyDescent="0.4">
      <c r="B12" s="27" t="s">
        <v>13</v>
      </c>
      <c r="C12" s="11"/>
      <c r="D12" s="11"/>
      <c r="E12" s="7"/>
      <c r="F12" s="7"/>
      <c r="G12" s="7"/>
      <c r="H12" s="7"/>
      <c r="I12" s="7"/>
      <c r="J12" s="7"/>
      <c r="K12" s="7"/>
      <c r="L12" s="7"/>
    </row>
    <row r="13" spans="1:12" ht="13.5" customHeight="1" x14ac:dyDescent="0.4">
      <c r="B13" s="53" t="s">
        <v>14</v>
      </c>
      <c r="C13" s="28" t="s">
        <v>15</v>
      </c>
      <c r="D13" s="30">
        <f>IF(B13="Forward Annual NOI",HLOOKUP(D4,H2:L4,3,FALSE),HLOOKUP(D4,H2:L6,5,FALSE))</f>
        <v>6682745.8337687096</v>
      </c>
      <c r="E13" s="7"/>
      <c r="F13" s="7"/>
      <c r="G13" s="7"/>
      <c r="H13" s="7"/>
      <c r="I13" s="7"/>
      <c r="J13" s="7"/>
      <c r="K13" s="7"/>
      <c r="L13" s="7"/>
    </row>
    <row r="14" spans="1:12" ht="13.5" customHeight="1" x14ac:dyDescent="0.4">
      <c r="B14" s="31" t="s">
        <v>16</v>
      </c>
      <c r="C14" s="32"/>
      <c r="D14" s="33">
        <v>0.08</v>
      </c>
      <c r="E14" s="7"/>
      <c r="F14" s="7"/>
      <c r="G14" s="7"/>
      <c r="H14" s="7"/>
      <c r="I14" s="7"/>
      <c r="J14" s="7"/>
      <c r="K14" s="7"/>
      <c r="L14" s="7"/>
    </row>
    <row r="15" spans="1:12" ht="13.5" customHeight="1" x14ac:dyDescent="0.4">
      <c r="B15" s="34" t="s">
        <v>17</v>
      </c>
      <c r="C15" s="35"/>
      <c r="D15" s="36">
        <f>D13/D14</f>
        <v>83534322.922108874</v>
      </c>
      <c r="E15" s="7"/>
      <c r="F15" s="7"/>
      <c r="G15" s="7"/>
      <c r="H15" s="7"/>
      <c r="I15" s="7"/>
      <c r="J15" s="7"/>
      <c r="K15" s="7"/>
      <c r="L15" s="7"/>
    </row>
    <row r="16" spans="1:12" ht="13.5" customHeight="1" x14ac:dyDescent="0.4">
      <c r="B16" s="34" t="s">
        <v>18</v>
      </c>
      <c r="C16" s="32"/>
      <c r="D16" s="37">
        <v>0.75</v>
      </c>
      <c r="E16" s="7"/>
      <c r="F16" s="7"/>
      <c r="G16" s="7"/>
      <c r="H16" s="7"/>
      <c r="I16" s="7"/>
      <c r="J16" s="7"/>
      <c r="K16" s="7"/>
      <c r="L16" s="7"/>
    </row>
    <row r="17" spans="2:12" ht="13.5" customHeight="1" x14ac:dyDescent="0.4">
      <c r="B17" s="38" t="s">
        <v>19</v>
      </c>
      <c r="C17" s="39"/>
      <c r="D17" s="40">
        <f>D15*D16</f>
        <v>62650742.191581652</v>
      </c>
      <c r="E17" s="7"/>
      <c r="F17" s="7"/>
      <c r="G17" s="7"/>
      <c r="H17" s="7"/>
      <c r="I17" s="7"/>
      <c r="J17" s="7"/>
      <c r="K17" s="7"/>
      <c r="L17" s="7"/>
    </row>
    <row r="18" spans="2:12" ht="13.5" customHeight="1" x14ac:dyDescent="0.4">
      <c r="B18" s="41"/>
      <c r="C18" s="43"/>
      <c r="D18" s="42"/>
      <c r="E18" s="7"/>
      <c r="F18" s="7"/>
      <c r="G18" s="7"/>
      <c r="H18" s="7"/>
      <c r="I18" s="7"/>
      <c r="J18" s="7"/>
      <c r="K18" s="7"/>
      <c r="L18" s="7"/>
    </row>
    <row r="19" spans="2:12" ht="13.5" customHeight="1" x14ac:dyDescent="0.4">
      <c r="B19" s="44" t="s">
        <v>20</v>
      </c>
      <c r="C19" s="45"/>
      <c r="D19" s="45"/>
      <c r="E19" s="7"/>
      <c r="F19" s="7"/>
      <c r="G19" s="7"/>
      <c r="H19" s="7"/>
      <c r="I19" s="7"/>
      <c r="J19" s="7"/>
      <c r="K19" s="7"/>
      <c r="L19" s="7"/>
    </row>
    <row r="20" spans="2:12" ht="13.5" customHeight="1" x14ac:dyDescent="0.4">
      <c r="B20" s="54" t="str">
        <f>B13</f>
        <v>Forward Annual NOI</v>
      </c>
      <c r="C20" s="28" t="s">
        <v>15</v>
      </c>
      <c r="D20" s="30">
        <f>D13</f>
        <v>6682745.8337687096</v>
      </c>
      <c r="E20" s="7"/>
      <c r="F20" s="7"/>
      <c r="G20" s="7"/>
      <c r="H20" s="7"/>
      <c r="I20" s="7"/>
      <c r="J20" s="7"/>
      <c r="K20" s="7"/>
      <c r="L20" s="7"/>
    </row>
    <row r="21" spans="2:12" ht="13.5" customHeight="1" x14ac:dyDescent="0.4">
      <c r="B21" s="31" t="s">
        <v>21</v>
      </c>
      <c r="C21" s="32"/>
      <c r="D21" s="46">
        <v>1.2</v>
      </c>
      <c r="E21" s="7"/>
      <c r="F21" s="7"/>
      <c r="G21" s="7"/>
      <c r="H21" s="7"/>
      <c r="I21" s="7"/>
      <c r="J21" s="7"/>
      <c r="K21" s="7"/>
      <c r="L21" s="7"/>
    </row>
    <row r="22" spans="2:12" ht="13.5" customHeight="1" x14ac:dyDescent="0.4">
      <c r="B22" s="31" t="s">
        <v>22</v>
      </c>
      <c r="C22" s="32"/>
      <c r="D22" s="36"/>
      <c r="E22" s="21"/>
      <c r="F22" s="7"/>
      <c r="G22" s="7"/>
      <c r="H22" s="7"/>
      <c r="I22" s="7"/>
      <c r="J22" s="7"/>
      <c r="K22" s="7"/>
      <c r="L22" s="7"/>
    </row>
    <row r="23" spans="2:12" ht="13.5" customHeight="1" x14ac:dyDescent="0.4">
      <c r="B23" s="47" t="s">
        <v>19</v>
      </c>
      <c r="C23" s="39"/>
      <c r="D23" s="40"/>
      <c r="E23" s="7"/>
      <c r="F23" s="7"/>
      <c r="G23" s="7"/>
      <c r="H23" s="7"/>
      <c r="I23" s="7"/>
      <c r="J23" s="7"/>
      <c r="K23" s="7"/>
      <c r="L23" s="7"/>
    </row>
    <row r="24" spans="2:12" ht="13.5" customHeight="1" x14ac:dyDescent="0.4">
      <c r="B24" s="32"/>
      <c r="C24" s="11"/>
      <c r="D24" s="42"/>
      <c r="E24" s="7"/>
      <c r="F24" s="7"/>
      <c r="G24" s="7"/>
      <c r="H24" s="7"/>
      <c r="I24" s="7"/>
      <c r="J24" s="7"/>
      <c r="K24" s="7"/>
      <c r="L24" s="7"/>
    </row>
    <row r="25" spans="2:12" ht="13.5" customHeight="1" x14ac:dyDescent="0.4">
      <c r="B25" s="18" t="s">
        <v>23</v>
      </c>
      <c r="C25" s="7"/>
      <c r="D25" s="48"/>
      <c r="E25" s="7"/>
      <c r="F25" s="7"/>
      <c r="G25" s="7"/>
      <c r="H25" s="7"/>
      <c r="I25" s="7"/>
      <c r="J25" s="7"/>
      <c r="K25" s="7"/>
      <c r="L25" s="7"/>
    </row>
    <row r="26" spans="2:12" ht="13.5" customHeight="1" x14ac:dyDescent="0.4">
      <c r="B26" s="49" t="s">
        <v>24</v>
      </c>
      <c r="C26" s="29"/>
      <c r="D26" s="50">
        <v>0.1</v>
      </c>
      <c r="E26" s="7"/>
      <c r="F26" s="7"/>
      <c r="G26" s="7"/>
      <c r="H26" s="7"/>
      <c r="I26" s="7"/>
      <c r="J26" s="7"/>
      <c r="K26" s="7"/>
      <c r="L26" s="7"/>
    </row>
    <row r="27" spans="2:12" ht="13.5" customHeight="1" x14ac:dyDescent="0.4">
      <c r="B27" s="47" t="s">
        <v>19</v>
      </c>
      <c r="C27" s="39"/>
      <c r="D27" s="40">
        <f>D20/D26</f>
        <v>66827458.33768709</v>
      </c>
      <c r="E27" s="7"/>
      <c r="F27" s="7"/>
      <c r="G27" s="7"/>
      <c r="H27" s="7"/>
      <c r="I27" s="7"/>
      <c r="J27" s="7"/>
      <c r="K27" s="7"/>
      <c r="L27" s="7"/>
    </row>
    <row r="28" spans="2:12" x14ac:dyDescent="0.4">
      <c r="B28" s="32"/>
      <c r="C28" s="11"/>
      <c r="D28" s="42"/>
      <c r="E28" s="7"/>
      <c r="F28" s="7"/>
      <c r="G28" s="7"/>
      <c r="H28" s="7"/>
      <c r="I28" s="7"/>
      <c r="J28" s="7"/>
      <c r="K28" s="7"/>
      <c r="L28" s="7"/>
    </row>
    <row r="29" spans="2:12" x14ac:dyDescent="0.4">
      <c r="B29" s="51" t="s">
        <v>25</v>
      </c>
      <c r="C29" s="27"/>
      <c r="D29" s="52">
        <f>MIN(D17,D23,D27)</f>
        <v>62650742.191581652</v>
      </c>
      <c r="E29" s="7"/>
      <c r="F29" s="7"/>
      <c r="G29" s="7"/>
      <c r="H29" s="7"/>
      <c r="I29" s="7"/>
      <c r="J29" s="7"/>
      <c r="K29" s="7"/>
      <c r="L29" s="7"/>
    </row>
    <row r="30" spans="2:12" x14ac:dyDescent="0.4">
      <c r="B30" s="6"/>
      <c r="C30" s="4"/>
      <c r="D30" s="5"/>
    </row>
    <row r="31" spans="2:12" hidden="1" outlineLevel="1" x14ac:dyDescent="0.4">
      <c r="B31" s="3" t="s">
        <v>26</v>
      </c>
    </row>
    <row r="32" spans="2:12" hidden="1" outlineLevel="1" x14ac:dyDescent="0.4">
      <c r="B32" s="2" t="s">
        <v>27</v>
      </c>
    </row>
    <row r="33" spans="2:2" hidden="1" outlineLevel="1" x14ac:dyDescent="0.4">
      <c r="B33" s="2" t="s">
        <v>14</v>
      </c>
    </row>
    <row r="34" spans="2:2" collapsed="1" x14ac:dyDescent="0.4"/>
  </sheetData>
  <dataValidations count="1">
    <dataValidation type="list" allowBlank="1" showInputMessage="1" showErrorMessage="1" sqref="B13" xr:uid="{F4406934-F152-4647-AF95-7EA77DDA8B18}">
      <formula1>$B$32:$B$33</formula1>
    </dataValidation>
  </dataValidations>
  <pageMargins left="0.7" right="0.7" top="0.75" bottom="0.75" header="0.3" footer="0.3"/>
  <pageSetup orientation="portrait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Bruce Kirsch</cp:lastModifiedBy>
  <cp:revision/>
  <dcterms:created xsi:type="dcterms:W3CDTF">2018-02-09T15:19:38Z</dcterms:created>
  <dcterms:modified xsi:type="dcterms:W3CDTF">2019-02-10T14:41:36Z</dcterms:modified>
  <cp:category/>
  <cp:contentStatus/>
</cp:coreProperties>
</file>